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EMESTER 7\JURNAL SINTA ERIS\"/>
    </mc:Choice>
  </mc:AlternateContent>
  <xr:revisionPtr revIDLastSave="0" documentId="8_{86F174BF-A609-4CFE-BC6A-BF07241C6881}" xr6:coauthVersionLast="47" xr6:coauthVersionMax="47" xr10:uidLastSave="{00000000-0000-0000-0000-000000000000}"/>
  <bookViews>
    <workbookView xWindow="-120" yWindow="-120" windowWidth="20730" windowHeight="11160" xr2:uid="{7625EAA9-8D2A-48EB-ACAA-2ED6F95606C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Y24" i="1"/>
  <c r="T24" i="1"/>
  <c r="G15" i="1"/>
  <c r="M29" i="1"/>
  <c r="M30" i="1"/>
  <c r="M31" i="1"/>
  <c r="M32" i="1"/>
  <c r="M33" i="1"/>
  <c r="M34" i="1"/>
  <c r="M35" i="1"/>
  <c r="M36" i="1"/>
  <c r="M28" i="1"/>
  <c r="L29" i="1"/>
  <c r="L30" i="1"/>
  <c r="L31" i="1"/>
  <c r="L32" i="1"/>
  <c r="L33" i="1"/>
  <c r="L34" i="1"/>
  <c r="L35" i="1"/>
  <c r="L36" i="1"/>
  <c r="L28" i="1"/>
  <c r="K29" i="1"/>
  <c r="K30" i="1"/>
  <c r="K31" i="1"/>
  <c r="K32" i="1"/>
  <c r="K33" i="1"/>
  <c r="K34" i="1"/>
  <c r="K35" i="1"/>
  <c r="K36" i="1"/>
  <c r="K28" i="1"/>
  <c r="J29" i="1"/>
  <c r="J30" i="1"/>
  <c r="J31" i="1"/>
  <c r="J32" i="1"/>
  <c r="J33" i="1"/>
  <c r="J34" i="1"/>
  <c r="J35" i="1"/>
  <c r="J36" i="1"/>
  <c r="J28" i="1"/>
  <c r="Y15" i="1"/>
  <c r="F29" i="1"/>
  <c r="F30" i="1"/>
  <c r="F31" i="1"/>
  <c r="F32" i="1"/>
  <c r="F33" i="1"/>
  <c r="F34" i="1"/>
  <c r="F35" i="1"/>
  <c r="F36" i="1"/>
  <c r="F28" i="1"/>
  <c r="E29" i="1"/>
  <c r="E30" i="1"/>
  <c r="E31" i="1"/>
  <c r="E32" i="1"/>
  <c r="E33" i="1"/>
  <c r="E34" i="1"/>
  <c r="E35" i="1"/>
  <c r="E36" i="1"/>
  <c r="E28" i="1"/>
  <c r="Y16" i="1"/>
  <c r="Y17" i="1"/>
  <c r="Y18" i="1"/>
  <c r="Y19" i="1"/>
  <c r="Y20" i="1"/>
  <c r="Y21" i="1"/>
  <c r="Y22" i="1"/>
  <c r="Y23" i="1"/>
  <c r="X16" i="1"/>
  <c r="X17" i="1"/>
  <c r="X18" i="1"/>
  <c r="X19" i="1"/>
  <c r="X20" i="1"/>
  <c r="X21" i="1"/>
  <c r="X22" i="1"/>
  <c r="X23" i="1"/>
  <c r="X15" i="1"/>
  <c r="T16" i="1"/>
  <c r="T17" i="1"/>
  <c r="T18" i="1"/>
  <c r="T19" i="1"/>
  <c r="T20" i="1"/>
  <c r="T21" i="1"/>
  <c r="T22" i="1"/>
  <c r="T23" i="1"/>
  <c r="T15" i="1"/>
  <c r="S16" i="1"/>
  <c r="S17" i="1"/>
  <c r="S18" i="1"/>
  <c r="S19" i="1"/>
  <c r="S20" i="1"/>
  <c r="S21" i="1"/>
  <c r="S22" i="1"/>
  <c r="S23" i="1"/>
  <c r="S15" i="1"/>
  <c r="Q16" i="1"/>
  <c r="Q17" i="1"/>
  <c r="Q18" i="1"/>
  <c r="Q19" i="1"/>
  <c r="Q20" i="1"/>
  <c r="Q21" i="1"/>
  <c r="Q22" i="1"/>
  <c r="Q23" i="1"/>
  <c r="Q15" i="1"/>
  <c r="G16" i="1"/>
  <c r="G17" i="1"/>
  <c r="G18" i="1"/>
  <c r="G19" i="1"/>
  <c r="G20" i="1"/>
  <c r="G21" i="1"/>
  <c r="G22" i="1"/>
  <c r="G23" i="1"/>
  <c r="N16" i="1"/>
  <c r="N17" i="1"/>
  <c r="N18" i="1"/>
  <c r="N19" i="1"/>
  <c r="N20" i="1"/>
  <c r="N21" i="1"/>
  <c r="N22" i="1"/>
  <c r="N23" i="1"/>
  <c r="N15" i="1"/>
  <c r="L23" i="1"/>
  <c r="L22" i="1"/>
  <c r="L21" i="1"/>
  <c r="L20" i="1"/>
  <c r="L19" i="1"/>
  <c r="L18" i="1"/>
  <c r="L17" i="1"/>
  <c r="L16" i="1"/>
  <c r="L15" i="1"/>
  <c r="E23" i="1"/>
  <c r="E22" i="1"/>
  <c r="E21" i="1"/>
  <c r="E20" i="1"/>
  <c r="E19" i="1"/>
  <c r="E18" i="1"/>
  <c r="E17" i="1"/>
  <c r="E16" i="1"/>
  <c r="E15" i="1"/>
  <c r="J11" i="1"/>
  <c r="J10" i="1"/>
  <c r="J9" i="1"/>
  <c r="J8" i="1"/>
  <c r="J7" i="1"/>
  <c r="J6" i="1"/>
  <c r="J5" i="1"/>
  <c r="J4" i="1"/>
  <c r="J3" i="1"/>
  <c r="E4" i="1"/>
  <c r="E5" i="1"/>
  <c r="E6" i="1"/>
  <c r="E7" i="1"/>
  <c r="E8" i="1"/>
  <c r="E9" i="1"/>
  <c r="E10" i="1"/>
  <c r="E11" i="1"/>
  <c r="E3" i="1"/>
  <c r="M37" i="1" l="1"/>
</calcChain>
</file>

<file path=xl/sharedStrings.xml><?xml version="1.0" encoding="utf-8"?>
<sst xmlns="http://schemas.openxmlformats.org/spreadsheetml/2006/main" count="138" uniqueCount="42">
  <si>
    <t>Bulan</t>
  </si>
  <si>
    <t>Jumlah Hari</t>
  </si>
  <si>
    <t>Jam Kerja per hari</t>
  </si>
  <si>
    <t>Januari</t>
  </si>
  <si>
    <t>Febuari</t>
  </si>
  <si>
    <t>Maret</t>
  </si>
  <si>
    <t>April</t>
  </si>
  <si>
    <t>Mei</t>
  </si>
  <si>
    <t xml:space="preserve">Juni </t>
  </si>
  <si>
    <t>Juli</t>
  </si>
  <si>
    <t>Agustus</t>
  </si>
  <si>
    <t xml:space="preserve">September </t>
  </si>
  <si>
    <t>Running Time</t>
  </si>
  <si>
    <t>Downtime</t>
  </si>
  <si>
    <t>Running time (menit)</t>
  </si>
  <si>
    <t>Downtime (Menit)</t>
  </si>
  <si>
    <t>Planned Downtime (Menit)</t>
  </si>
  <si>
    <t>Loading Time</t>
  </si>
  <si>
    <t>Loading time (menit)</t>
  </si>
  <si>
    <t>Operation Time</t>
  </si>
  <si>
    <t>Availability</t>
  </si>
  <si>
    <t>Operation Time (Menit)</t>
  </si>
  <si>
    <t>Availability Rate</t>
  </si>
  <si>
    <t>Performance Rate</t>
  </si>
  <si>
    <t>Jumlah Produksi</t>
  </si>
  <si>
    <t>Quality Rate</t>
  </si>
  <si>
    <t>Produk Cacat (unit)</t>
  </si>
  <si>
    <t>Jumlah Produksi (unit)</t>
  </si>
  <si>
    <r>
      <t>Straight Pass</t>
    </r>
    <r>
      <rPr>
        <sz val="11"/>
        <color theme="1"/>
        <rFont val="Times New Roman"/>
        <family val="1"/>
      </rPr>
      <t xml:space="preserve"> (unit)</t>
    </r>
  </si>
  <si>
    <t>OEE</t>
  </si>
  <si>
    <t>Rata-rata</t>
  </si>
  <si>
    <t>rata-rata</t>
  </si>
  <si>
    <t>Waktu siklus ideal 5,5 menit</t>
  </si>
  <si>
    <t>Availability rate</t>
  </si>
  <si>
    <t>90% atau lebih</t>
  </si>
  <si>
    <t>Performance rate</t>
  </si>
  <si>
    <t>Quality rate</t>
  </si>
  <si>
    <t>99% atau lebih</t>
  </si>
  <si>
    <t>85% atau lebih</t>
  </si>
  <si>
    <r>
      <t xml:space="preserve">95% </t>
    </r>
    <r>
      <rPr>
        <sz val="11"/>
        <color rgb="FF000000"/>
        <rFont val="Times New Roman"/>
        <family val="1"/>
      </rPr>
      <t>atau lebih</t>
    </r>
  </si>
  <si>
    <t>sudah memenuhi standar word class</t>
  </si>
  <si>
    <t>belum memenuhi standar word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</si>
</sst>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2" xfId="0" applyBorder="1"/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/>
    </xf>
    <xf numFmtId="0" fontId="1" fillId="0" borderId="0" xfId="0" applyFont="1"/>
    <xf numFmtId="2" fontId="1" fillId="0" borderId="0" xfId="0" applyNumberFormat="1" applyFont="1"/>
    <xf numFmtId="10" fontId="1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1" fillId="2" borderId="1" xfId="0" applyNumberFormat="1" applyFont="1" applyFill="1" applyBorder="1"/>
    <xf numFmtId="0" fontId="1" fillId="2" borderId="1" xfId="0" applyFont="1" applyFill="1" applyBorder="1"/>
    <xf numFmtId="2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FA285-9BE6-4DD4-B391-5CE6A008B24A}">
  <dimension ref="A1:Y38"/>
  <sheetViews>
    <sheetView tabSelected="1" zoomScale="56" zoomScaleNormal="56" workbookViewId="0">
      <selection activeCell="Y35" sqref="Y35"/>
    </sheetView>
  </sheetViews>
  <sheetFormatPr defaultRowHeight="15" x14ac:dyDescent="0.25"/>
  <cols>
    <col min="2" max="2" width="10.28515625" customWidth="1"/>
    <col min="3" max="3" width="9.28515625" customWidth="1"/>
    <col min="4" max="4" width="11.5703125" customWidth="1"/>
    <col min="6" max="6" width="12.5703125" bestFit="1" customWidth="1"/>
    <col min="7" max="7" width="10.28515625" bestFit="1" customWidth="1"/>
    <col min="11" max="11" width="12.7109375" customWidth="1"/>
    <col min="12" max="12" width="10.42578125" customWidth="1"/>
    <col min="13" max="13" width="9.85546875" customWidth="1"/>
    <col min="15" max="15" width="13.28515625" customWidth="1"/>
    <col min="16" max="16" width="16.7109375" customWidth="1"/>
    <col min="17" max="17" width="10.140625" bestFit="1" customWidth="1"/>
    <col min="18" max="18" width="11" customWidth="1"/>
    <col min="19" max="19" width="10.85546875" customWidth="1"/>
    <col min="20" max="20" width="11.42578125" customWidth="1"/>
    <col min="22" max="22" width="10.28515625" customWidth="1"/>
    <col min="25" max="25" width="10.42578125" bestFit="1" customWidth="1"/>
  </cols>
  <sheetData>
    <row r="1" spans="1:25" x14ac:dyDescent="0.25">
      <c r="B1" s="13" t="s">
        <v>12</v>
      </c>
      <c r="C1" s="13"/>
      <c r="D1" s="13"/>
      <c r="E1" s="13"/>
      <c r="F1" s="13"/>
      <c r="G1" s="13" t="s">
        <v>13</v>
      </c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5" ht="45" x14ac:dyDescent="0.25">
      <c r="A2" s="1"/>
      <c r="B2" s="3" t="s">
        <v>0</v>
      </c>
      <c r="C2" s="3" t="s">
        <v>1</v>
      </c>
      <c r="D2" s="3" t="s">
        <v>2</v>
      </c>
      <c r="E2" s="3" t="s">
        <v>14</v>
      </c>
      <c r="F2" s="13"/>
      <c r="G2" s="3" t="s">
        <v>0</v>
      </c>
      <c r="H2" s="3" t="s">
        <v>1</v>
      </c>
      <c r="I2" s="3" t="s">
        <v>2</v>
      </c>
      <c r="J2" s="3" t="s">
        <v>14</v>
      </c>
      <c r="K2" s="3" t="s">
        <v>15</v>
      </c>
      <c r="L2" s="3" t="s">
        <v>16</v>
      </c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x14ac:dyDescent="0.25">
      <c r="A3" s="1"/>
      <c r="B3" s="3" t="s">
        <v>3</v>
      </c>
      <c r="C3" s="3">
        <v>25</v>
      </c>
      <c r="D3" s="3">
        <v>480</v>
      </c>
      <c r="E3" s="3">
        <f>C3*D3</f>
        <v>12000</v>
      </c>
      <c r="F3" s="13"/>
      <c r="G3" s="3" t="s">
        <v>3</v>
      </c>
      <c r="H3" s="3">
        <v>25</v>
      </c>
      <c r="I3" s="3">
        <v>480</v>
      </c>
      <c r="J3" s="3">
        <f>H3*I3</f>
        <v>12000</v>
      </c>
      <c r="K3" s="4">
        <v>55</v>
      </c>
      <c r="L3" s="3">
        <v>230</v>
      </c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x14ac:dyDescent="0.25">
      <c r="A4" s="1"/>
      <c r="B4" s="3" t="s">
        <v>4</v>
      </c>
      <c r="C4" s="3">
        <v>23</v>
      </c>
      <c r="D4" s="3">
        <v>480</v>
      </c>
      <c r="E4" s="3">
        <f t="shared" ref="E4:E11" si="0">C4*D4</f>
        <v>11040</v>
      </c>
      <c r="F4" s="13"/>
      <c r="G4" s="3" t="s">
        <v>4</v>
      </c>
      <c r="H4" s="3">
        <v>23</v>
      </c>
      <c r="I4" s="3">
        <v>480</v>
      </c>
      <c r="J4" s="3">
        <f t="shared" ref="J4:J11" si="1">H4*I4</f>
        <v>11040</v>
      </c>
      <c r="K4" s="4">
        <v>25</v>
      </c>
      <c r="L4" s="3">
        <v>180</v>
      </c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25" x14ac:dyDescent="0.25">
      <c r="A5" s="1"/>
      <c r="B5" s="3" t="s">
        <v>5</v>
      </c>
      <c r="C5" s="3">
        <v>26</v>
      </c>
      <c r="D5" s="3">
        <v>480</v>
      </c>
      <c r="E5" s="3">
        <f t="shared" si="0"/>
        <v>12480</v>
      </c>
      <c r="F5" s="13"/>
      <c r="G5" s="3" t="s">
        <v>5</v>
      </c>
      <c r="H5" s="3">
        <v>26</v>
      </c>
      <c r="I5" s="3">
        <v>480</v>
      </c>
      <c r="J5" s="3">
        <f t="shared" si="1"/>
        <v>12480</v>
      </c>
      <c r="K5" s="4">
        <v>80</v>
      </c>
      <c r="L5" s="3">
        <v>40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</row>
    <row r="6" spans="1:25" x14ac:dyDescent="0.25">
      <c r="A6" s="1"/>
      <c r="B6" s="3" t="s">
        <v>6</v>
      </c>
      <c r="C6" s="3">
        <v>25</v>
      </c>
      <c r="D6" s="3">
        <v>480</v>
      </c>
      <c r="E6" s="3">
        <f t="shared" si="0"/>
        <v>12000</v>
      </c>
      <c r="F6" s="13"/>
      <c r="G6" s="3" t="s">
        <v>6</v>
      </c>
      <c r="H6" s="3">
        <v>25</v>
      </c>
      <c r="I6" s="3">
        <v>480</v>
      </c>
      <c r="J6" s="3">
        <f t="shared" si="1"/>
        <v>12000</v>
      </c>
      <c r="K6" s="4">
        <v>26</v>
      </c>
      <c r="L6" s="3">
        <v>30</v>
      </c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5" x14ac:dyDescent="0.25">
      <c r="A7" s="1"/>
      <c r="B7" s="3" t="s">
        <v>7</v>
      </c>
      <c r="C7" s="3">
        <v>22</v>
      </c>
      <c r="D7" s="3">
        <v>480</v>
      </c>
      <c r="E7" s="3">
        <f t="shared" si="0"/>
        <v>10560</v>
      </c>
      <c r="F7" s="13"/>
      <c r="G7" s="3" t="s">
        <v>7</v>
      </c>
      <c r="H7" s="3">
        <v>22</v>
      </c>
      <c r="I7" s="3">
        <v>480</v>
      </c>
      <c r="J7" s="3">
        <f t="shared" si="1"/>
        <v>10560</v>
      </c>
      <c r="K7" s="4">
        <v>28</v>
      </c>
      <c r="L7" s="3">
        <v>145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</row>
    <row r="8" spans="1:25" x14ac:dyDescent="0.25">
      <c r="A8" s="1"/>
      <c r="B8" s="3" t="s">
        <v>8</v>
      </c>
      <c r="C8" s="3">
        <v>25</v>
      </c>
      <c r="D8" s="3">
        <v>480</v>
      </c>
      <c r="E8" s="3">
        <f t="shared" si="0"/>
        <v>12000</v>
      </c>
      <c r="F8" s="13"/>
      <c r="G8" s="3" t="s">
        <v>8</v>
      </c>
      <c r="H8" s="3">
        <v>25</v>
      </c>
      <c r="I8" s="3">
        <v>480</v>
      </c>
      <c r="J8" s="3">
        <f t="shared" si="1"/>
        <v>12000</v>
      </c>
      <c r="K8" s="4">
        <v>0</v>
      </c>
      <c r="L8" s="3">
        <v>80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 x14ac:dyDescent="0.25">
      <c r="A9" s="1"/>
      <c r="B9" s="3" t="s">
        <v>9</v>
      </c>
      <c r="C9" s="3">
        <v>26</v>
      </c>
      <c r="D9" s="3">
        <v>480</v>
      </c>
      <c r="E9" s="3">
        <f t="shared" si="0"/>
        <v>12480</v>
      </c>
      <c r="F9" s="13"/>
      <c r="G9" s="3" t="s">
        <v>9</v>
      </c>
      <c r="H9" s="3">
        <v>26</v>
      </c>
      <c r="I9" s="3">
        <v>480</v>
      </c>
      <c r="J9" s="3">
        <f t="shared" si="1"/>
        <v>12480</v>
      </c>
      <c r="K9" s="4">
        <v>22</v>
      </c>
      <c r="L9" s="3">
        <v>120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</row>
    <row r="10" spans="1:25" x14ac:dyDescent="0.25">
      <c r="A10" s="1"/>
      <c r="B10" s="3" t="s">
        <v>10</v>
      </c>
      <c r="C10" s="3">
        <v>24</v>
      </c>
      <c r="D10" s="3">
        <v>480</v>
      </c>
      <c r="E10" s="3">
        <f t="shared" si="0"/>
        <v>11520</v>
      </c>
      <c r="F10" s="13"/>
      <c r="G10" s="3" t="s">
        <v>10</v>
      </c>
      <c r="H10" s="3">
        <v>24</v>
      </c>
      <c r="I10" s="3">
        <v>480</v>
      </c>
      <c r="J10" s="3">
        <f t="shared" si="1"/>
        <v>11520</v>
      </c>
      <c r="K10" s="4">
        <v>25</v>
      </c>
      <c r="L10" s="3">
        <v>345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spans="1:25" x14ac:dyDescent="0.25">
      <c r="A11" s="1"/>
      <c r="B11" s="3" t="s">
        <v>11</v>
      </c>
      <c r="C11" s="3">
        <v>26</v>
      </c>
      <c r="D11" s="3">
        <v>480</v>
      </c>
      <c r="E11" s="3">
        <f t="shared" si="0"/>
        <v>12480</v>
      </c>
      <c r="F11" s="13"/>
      <c r="G11" s="3" t="s">
        <v>11</v>
      </c>
      <c r="H11" s="3">
        <v>26</v>
      </c>
      <c r="I11" s="3">
        <v>480</v>
      </c>
      <c r="J11" s="3">
        <f t="shared" si="1"/>
        <v>12480</v>
      </c>
      <c r="K11" s="4">
        <v>0</v>
      </c>
      <c r="L11" s="3">
        <v>210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 t="s">
        <v>32</v>
      </c>
      <c r="X11" s="13"/>
      <c r="Y11" s="13"/>
    </row>
    <row r="12" spans="1:25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spans="1:25" ht="30" x14ac:dyDescent="0.25">
      <c r="B13" s="5" t="s">
        <v>17</v>
      </c>
      <c r="C13" s="13"/>
      <c r="D13" s="13"/>
      <c r="E13" s="13"/>
      <c r="F13" s="13"/>
      <c r="G13" s="5"/>
      <c r="H13" s="13"/>
      <c r="I13" s="13" t="s">
        <v>19</v>
      </c>
      <c r="J13" s="13"/>
      <c r="K13" s="13"/>
      <c r="L13" s="13"/>
      <c r="M13" s="13"/>
      <c r="N13" s="13"/>
      <c r="O13" s="13"/>
      <c r="P13" s="13" t="s">
        <v>20</v>
      </c>
      <c r="Q13" s="13"/>
      <c r="R13" s="13"/>
      <c r="S13" s="13"/>
      <c r="T13" s="13"/>
      <c r="U13" s="13"/>
      <c r="V13" s="13" t="s">
        <v>23</v>
      </c>
      <c r="W13" s="13"/>
      <c r="X13" s="13"/>
      <c r="Y13" s="13"/>
    </row>
    <row r="14" spans="1:25" ht="45" x14ac:dyDescent="0.25">
      <c r="B14" s="3" t="s">
        <v>0</v>
      </c>
      <c r="C14" s="3" t="s">
        <v>1</v>
      </c>
      <c r="D14" s="3" t="s">
        <v>2</v>
      </c>
      <c r="E14" s="3" t="s">
        <v>14</v>
      </c>
      <c r="F14" s="3" t="s">
        <v>16</v>
      </c>
      <c r="G14" s="6" t="s">
        <v>18</v>
      </c>
      <c r="H14" s="13"/>
      <c r="I14" s="3" t="s">
        <v>0</v>
      </c>
      <c r="J14" s="3" t="s">
        <v>1</v>
      </c>
      <c r="K14" s="3" t="s">
        <v>2</v>
      </c>
      <c r="L14" s="3" t="s">
        <v>14</v>
      </c>
      <c r="M14" s="3" t="s">
        <v>15</v>
      </c>
      <c r="N14" s="6" t="s">
        <v>19</v>
      </c>
      <c r="O14" s="13"/>
      <c r="P14" s="3" t="s">
        <v>0</v>
      </c>
      <c r="Q14" s="6" t="s">
        <v>18</v>
      </c>
      <c r="R14" s="3" t="s">
        <v>15</v>
      </c>
      <c r="S14" s="3" t="s">
        <v>21</v>
      </c>
      <c r="T14" s="3" t="s">
        <v>22</v>
      </c>
      <c r="U14" s="5"/>
      <c r="V14" s="3" t="s">
        <v>0</v>
      </c>
      <c r="W14" s="6" t="s">
        <v>24</v>
      </c>
      <c r="X14" s="6" t="s">
        <v>19</v>
      </c>
      <c r="Y14" s="6" t="s">
        <v>23</v>
      </c>
    </row>
    <row r="15" spans="1:25" x14ac:dyDescent="0.25">
      <c r="B15" s="3" t="s">
        <v>3</v>
      </c>
      <c r="C15" s="3">
        <v>25</v>
      </c>
      <c r="D15" s="3">
        <v>480</v>
      </c>
      <c r="E15" s="3">
        <f>C15*D15</f>
        <v>12000</v>
      </c>
      <c r="F15" s="3">
        <v>230</v>
      </c>
      <c r="G15" s="4">
        <f>E15-F15</f>
        <v>11770</v>
      </c>
      <c r="H15" s="13"/>
      <c r="I15" s="3" t="s">
        <v>3</v>
      </c>
      <c r="J15" s="3">
        <v>25</v>
      </c>
      <c r="K15" s="3">
        <v>480</v>
      </c>
      <c r="L15" s="3">
        <f>J15*K15</f>
        <v>12000</v>
      </c>
      <c r="M15" s="4">
        <v>55</v>
      </c>
      <c r="N15" s="4">
        <f>L15-M15</f>
        <v>11945</v>
      </c>
      <c r="O15" s="13"/>
      <c r="P15" s="3" t="s">
        <v>3</v>
      </c>
      <c r="Q15" s="4">
        <f>E15-F15</f>
        <v>11770</v>
      </c>
      <c r="R15" s="4">
        <v>55</v>
      </c>
      <c r="S15" s="3">
        <f>L15-M15</f>
        <v>11945</v>
      </c>
      <c r="T15" s="9">
        <f>(S15/Q15)*100</f>
        <v>101.48683092608326</v>
      </c>
      <c r="U15" s="7"/>
      <c r="V15" s="3" t="s">
        <v>3</v>
      </c>
      <c r="W15" s="4">
        <v>1568</v>
      </c>
      <c r="X15" s="4">
        <f>L15-M15</f>
        <v>11945</v>
      </c>
      <c r="Y15" s="9">
        <f>((W15*5.5)/X15)*100</f>
        <v>72.197572205943899</v>
      </c>
    </row>
    <row r="16" spans="1:25" x14ac:dyDescent="0.25">
      <c r="B16" s="3" t="s">
        <v>4</v>
      </c>
      <c r="C16" s="3">
        <v>23</v>
      </c>
      <c r="D16" s="3">
        <v>480</v>
      </c>
      <c r="E16" s="3">
        <f t="shared" ref="E16:E23" si="2">C16*D16</f>
        <v>11040</v>
      </c>
      <c r="F16" s="3">
        <v>180</v>
      </c>
      <c r="G16" s="4">
        <f t="shared" ref="G16:G23" si="3">E16-F16</f>
        <v>10860</v>
      </c>
      <c r="H16" s="13"/>
      <c r="I16" s="3" t="s">
        <v>4</v>
      </c>
      <c r="J16" s="3">
        <v>23</v>
      </c>
      <c r="K16" s="3">
        <v>480</v>
      </c>
      <c r="L16" s="3">
        <f t="shared" ref="L16:L23" si="4">J16*K16</f>
        <v>11040</v>
      </c>
      <c r="M16" s="4">
        <v>25</v>
      </c>
      <c r="N16" s="4">
        <f t="shared" ref="N16:N23" si="5">L16-M16</f>
        <v>11015</v>
      </c>
      <c r="O16" s="13"/>
      <c r="P16" s="3" t="s">
        <v>4</v>
      </c>
      <c r="Q16" s="4">
        <f t="shared" ref="Q16:Q23" si="6">E16-F16</f>
        <v>10860</v>
      </c>
      <c r="R16" s="4">
        <v>25</v>
      </c>
      <c r="S16" s="3">
        <f t="shared" ref="S16:S23" si="7">L16-M16</f>
        <v>11015</v>
      </c>
      <c r="T16" s="9">
        <f t="shared" ref="T16:T23" si="8">(S16/Q16)*100</f>
        <v>101.42725598526702</v>
      </c>
      <c r="U16" s="7"/>
      <c r="V16" s="3" t="s">
        <v>4</v>
      </c>
      <c r="W16" s="4">
        <v>1186</v>
      </c>
      <c r="X16" s="4">
        <f t="shared" ref="X16:X23" si="9">L16-M16</f>
        <v>11015</v>
      </c>
      <c r="Y16" s="9">
        <f t="shared" ref="Y16:Y23" si="10">((W16*5.5)/X16)*100</f>
        <v>59.219246482069906</v>
      </c>
    </row>
    <row r="17" spans="2:25" x14ac:dyDescent="0.25">
      <c r="B17" s="3" t="s">
        <v>5</v>
      </c>
      <c r="C17" s="3">
        <v>26</v>
      </c>
      <c r="D17" s="3">
        <v>480</v>
      </c>
      <c r="E17" s="3">
        <f t="shared" si="2"/>
        <v>12480</v>
      </c>
      <c r="F17" s="3">
        <v>40</v>
      </c>
      <c r="G17" s="4">
        <f t="shared" si="3"/>
        <v>12440</v>
      </c>
      <c r="H17" s="13"/>
      <c r="I17" s="3" t="s">
        <v>5</v>
      </c>
      <c r="J17" s="3">
        <v>26</v>
      </c>
      <c r="K17" s="3">
        <v>480</v>
      </c>
      <c r="L17" s="3">
        <f t="shared" si="4"/>
        <v>12480</v>
      </c>
      <c r="M17" s="4">
        <v>80</v>
      </c>
      <c r="N17" s="4">
        <f t="shared" si="5"/>
        <v>12400</v>
      </c>
      <c r="O17" s="13"/>
      <c r="P17" s="3" t="s">
        <v>5</v>
      </c>
      <c r="Q17" s="4">
        <f t="shared" si="6"/>
        <v>12440</v>
      </c>
      <c r="R17" s="4">
        <v>80</v>
      </c>
      <c r="S17" s="3">
        <f t="shared" si="7"/>
        <v>12400</v>
      </c>
      <c r="T17" s="9">
        <f t="shared" si="8"/>
        <v>99.678456591639872</v>
      </c>
      <c r="U17" s="7"/>
      <c r="V17" s="3" t="s">
        <v>5</v>
      </c>
      <c r="W17" s="4">
        <v>1566</v>
      </c>
      <c r="X17" s="4">
        <f t="shared" si="9"/>
        <v>12400</v>
      </c>
      <c r="Y17" s="9">
        <f t="shared" si="10"/>
        <v>69.459677419354833</v>
      </c>
    </row>
    <row r="18" spans="2:25" x14ac:dyDescent="0.25">
      <c r="B18" s="3" t="s">
        <v>6</v>
      </c>
      <c r="C18" s="3">
        <v>25</v>
      </c>
      <c r="D18" s="3">
        <v>480</v>
      </c>
      <c r="E18" s="3">
        <f t="shared" si="2"/>
        <v>12000</v>
      </c>
      <c r="F18" s="3">
        <v>30</v>
      </c>
      <c r="G18" s="4">
        <f t="shared" si="3"/>
        <v>11970</v>
      </c>
      <c r="H18" s="13"/>
      <c r="I18" s="3" t="s">
        <v>6</v>
      </c>
      <c r="J18" s="3">
        <v>25</v>
      </c>
      <c r="K18" s="3">
        <v>480</v>
      </c>
      <c r="L18" s="3">
        <f t="shared" si="4"/>
        <v>12000</v>
      </c>
      <c r="M18" s="4">
        <v>26</v>
      </c>
      <c r="N18" s="4">
        <f t="shared" si="5"/>
        <v>11974</v>
      </c>
      <c r="O18" s="13"/>
      <c r="P18" s="3" t="s">
        <v>6</v>
      </c>
      <c r="Q18" s="4">
        <f t="shared" si="6"/>
        <v>11970</v>
      </c>
      <c r="R18" s="4">
        <v>26</v>
      </c>
      <c r="S18" s="3">
        <f t="shared" si="7"/>
        <v>11974</v>
      </c>
      <c r="T18" s="9">
        <f t="shared" si="8"/>
        <v>100.03341687552214</v>
      </c>
      <c r="U18" s="7"/>
      <c r="V18" s="3" t="s">
        <v>6</v>
      </c>
      <c r="W18" s="4">
        <v>1083</v>
      </c>
      <c r="X18" s="4">
        <f t="shared" si="9"/>
        <v>11974</v>
      </c>
      <c r="Y18" s="9">
        <f t="shared" si="10"/>
        <v>49.745281443126778</v>
      </c>
    </row>
    <row r="19" spans="2:25" x14ac:dyDescent="0.25">
      <c r="B19" s="3" t="s">
        <v>7</v>
      </c>
      <c r="C19" s="3">
        <v>22</v>
      </c>
      <c r="D19" s="3">
        <v>480</v>
      </c>
      <c r="E19" s="3">
        <f t="shared" si="2"/>
        <v>10560</v>
      </c>
      <c r="F19" s="3">
        <v>145</v>
      </c>
      <c r="G19" s="4">
        <f t="shared" si="3"/>
        <v>10415</v>
      </c>
      <c r="H19" s="13"/>
      <c r="I19" s="3" t="s">
        <v>7</v>
      </c>
      <c r="J19" s="3">
        <v>22</v>
      </c>
      <c r="K19" s="3">
        <v>480</v>
      </c>
      <c r="L19" s="3">
        <f t="shared" si="4"/>
        <v>10560</v>
      </c>
      <c r="M19" s="4">
        <v>28</v>
      </c>
      <c r="N19" s="4">
        <f t="shared" si="5"/>
        <v>10532</v>
      </c>
      <c r="O19" s="13"/>
      <c r="P19" s="3" t="s">
        <v>7</v>
      </c>
      <c r="Q19" s="4">
        <f t="shared" si="6"/>
        <v>10415</v>
      </c>
      <c r="R19" s="4">
        <v>28</v>
      </c>
      <c r="S19" s="3">
        <f t="shared" si="7"/>
        <v>10532</v>
      </c>
      <c r="T19" s="9">
        <f t="shared" si="8"/>
        <v>101.12337974075851</v>
      </c>
      <c r="U19" s="7"/>
      <c r="V19" s="3" t="s">
        <v>7</v>
      </c>
      <c r="W19" s="4">
        <v>1644</v>
      </c>
      <c r="X19" s="4">
        <f t="shared" si="9"/>
        <v>10532</v>
      </c>
      <c r="Y19" s="9">
        <f t="shared" si="10"/>
        <v>85.852639574629691</v>
      </c>
    </row>
    <row r="20" spans="2:25" x14ac:dyDescent="0.25">
      <c r="B20" s="3" t="s">
        <v>8</v>
      </c>
      <c r="C20" s="3">
        <v>25</v>
      </c>
      <c r="D20" s="3">
        <v>480</v>
      </c>
      <c r="E20" s="3">
        <f t="shared" si="2"/>
        <v>12000</v>
      </c>
      <c r="F20" s="3">
        <v>80</v>
      </c>
      <c r="G20" s="4">
        <f t="shared" si="3"/>
        <v>11920</v>
      </c>
      <c r="H20" s="13"/>
      <c r="I20" s="3" t="s">
        <v>8</v>
      </c>
      <c r="J20" s="3">
        <v>25</v>
      </c>
      <c r="K20" s="3">
        <v>480</v>
      </c>
      <c r="L20" s="3">
        <f t="shared" si="4"/>
        <v>12000</v>
      </c>
      <c r="M20" s="4">
        <v>0</v>
      </c>
      <c r="N20" s="4">
        <f t="shared" si="5"/>
        <v>12000</v>
      </c>
      <c r="O20" s="13"/>
      <c r="P20" s="3" t="s">
        <v>8</v>
      </c>
      <c r="Q20" s="4">
        <f t="shared" si="6"/>
        <v>11920</v>
      </c>
      <c r="R20" s="4">
        <v>0</v>
      </c>
      <c r="S20" s="3">
        <f t="shared" si="7"/>
        <v>12000</v>
      </c>
      <c r="T20" s="9">
        <f t="shared" si="8"/>
        <v>100.67114093959732</v>
      </c>
      <c r="U20" s="7"/>
      <c r="V20" s="3" t="s">
        <v>8</v>
      </c>
      <c r="W20" s="4">
        <v>808</v>
      </c>
      <c r="X20" s="4">
        <f t="shared" si="9"/>
        <v>12000</v>
      </c>
      <c r="Y20" s="9">
        <f t="shared" si="10"/>
        <v>37.033333333333331</v>
      </c>
    </row>
    <row r="21" spans="2:25" x14ac:dyDescent="0.25">
      <c r="B21" s="3" t="s">
        <v>9</v>
      </c>
      <c r="C21" s="3">
        <v>26</v>
      </c>
      <c r="D21" s="3">
        <v>480</v>
      </c>
      <c r="E21" s="3">
        <f t="shared" si="2"/>
        <v>12480</v>
      </c>
      <c r="F21" s="3">
        <v>120</v>
      </c>
      <c r="G21" s="4">
        <f t="shared" si="3"/>
        <v>12360</v>
      </c>
      <c r="H21" s="13"/>
      <c r="I21" s="3" t="s">
        <v>9</v>
      </c>
      <c r="J21" s="3">
        <v>26</v>
      </c>
      <c r="K21" s="3">
        <v>480</v>
      </c>
      <c r="L21" s="3">
        <f t="shared" si="4"/>
        <v>12480</v>
      </c>
      <c r="M21" s="4">
        <v>22</v>
      </c>
      <c r="N21" s="4">
        <f t="shared" si="5"/>
        <v>12458</v>
      </c>
      <c r="O21" s="13"/>
      <c r="P21" s="3" t="s">
        <v>9</v>
      </c>
      <c r="Q21" s="4">
        <f t="shared" si="6"/>
        <v>12360</v>
      </c>
      <c r="R21" s="4">
        <v>22</v>
      </c>
      <c r="S21" s="3">
        <f t="shared" si="7"/>
        <v>12458</v>
      </c>
      <c r="T21" s="9">
        <f t="shared" si="8"/>
        <v>100.79288025889967</v>
      </c>
      <c r="U21" s="7"/>
      <c r="V21" s="3" t="s">
        <v>9</v>
      </c>
      <c r="W21" s="4">
        <v>1465</v>
      </c>
      <c r="X21" s="4">
        <f t="shared" si="9"/>
        <v>12458</v>
      </c>
      <c r="Y21" s="9">
        <f t="shared" si="10"/>
        <v>64.677315781024234</v>
      </c>
    </row>
    <row r="22" spans="2:25" x14ac:dyDescent="0.25">
      <c r="B22" s="3" t="s">
        <v>10</v>
      </c>
      <c r="C22" s="3">
        <v>24</v>
      </c>
      <c r="D22" s="3">
        <v>480</v>
      </c>
      <c r="E22" s="3">
        <f t="shared" si="2"/>
        <v>11520</v>
      </c>
      <c r="F22" s="3">
        <v>345</v>
      </c>
      <c r="G22" s="4">
        <f t="shared" si="3"/>
        <v>11175</v>
      </c>
      <c r="H22" s="13"/>
      <c r="I22" s="3" t="s">
        <v>10</v>
      </c>
      <c r="J22" s="3">
        <v>24</v>
      </c>
      <c r="K22" s="3">
        <v>480</v>
      </c>
      <c r="L22" s="3">
        <f t="shared" si="4"/>
        <v>11520</v>
      </c>
      <c r="M22" s="4">
        <v>25</v>
      </c>
      <c r="N22" s="4">
        <f t="shared" si="5"/>
        <v>11495</v>
      </c>
      <c r="O22" s="13"/>
      <c r="P22" s="3" t="s">
        <v>10</v>
      </c>
      <c r="Q22" s="4">
        <f t="shared" si="6"/>
        <v>11175</v>
      </c>
      <c r="R22" s="4">
        <v>25</v>
      </c>
      <c r="S22" s="3">
        <f t="shared" si="7"/>
        <v>11495</v>
      </c>
      <c r="T22" s="9">
        <f t="shared" si="8"/>
        <v>102.86353467561523</v>
      </c>
      <c r="U22" s="7"/>
      <c r="V22" s="3" t="s">
        <v>10</v>
      </c>
      <c r="W22" s="4">
        <v>2113</v>
      </c>
      <c r="X22" s="4">
        <f t="shared" si="9"/>
        <v>11495</v>
      </c>
      <c r="Y22" s="9">
        <f t="shared" si="10"/>
        <v>101.10047846889951</v>
      </c>
    </row>
    <row r="23" spans="2:25" ht="30" x14ac:dyDescent="0.25">
      <c r="B23" s="3" t="s">
        <v>11</v>
      </c>
      <c r="C23" s="3">
        <v>26</v>
      </c>
      <c r="D23" s="3">
        <v>480</v>
      </c>
      <c r="E23" s="3">
        <f t="shared" si="2"/>
        <v>12480</v>
      </c>
      <c r="F23" s="3">
        <v>210</v>
      </c>
      <c r="G23" s="4">
        <f t="shared" si="3"/>
        <v>12270</v>
      </c>
      <c r="H23" s="13"/>
      <c r="I23" s="3" t="s">
        <v>11</v>
      </c>
      <c r="J23" s="3">
        <v>26</v>
      </c>
      <c r="K23" s="3">
        <v>480</v>
      </c>
      <c r="L23" s="3">
        <f t="shared" si="4"/>
        <v>12480</v>
      </c>
      <c r="M23" s="4">
        <v>0</v>
      </c>
      <c r="N23" s="4">
        <f t="shared" si="5"/>
        <v>12480</v>
      </c>
      <c r="O23" s="13"/>
      <c r="P23" s="3" t="s">
        <v>11</v>
      </c>
      <c r="Q23" s="4">
        <f t="shared" si="6"/>
        <v>12270</v>
      </c>
      <c r="R23" s="4">
        <v>0</v>
      </c>
      <c r="S23" s="3">
        <f t="shared" si="7"/>
        <v>12480</v>
      </c>
      <c r="T23" s="10">
        <f t="shared" si="8"/>
        <v>101.71149144254279</v>
      </c>
      <c r="U23" s="7"/>
      <c r="V23" s="3" t="s">
        <v>11</v>
      </c>
      <c r="W23" s="4">
        <v>1876</v>
      </c>
      <c r="X23" s="4">
        <f t="shared" si="9"/>
        <v>12480</v>
      </c>
      <c r="Y23" s="9">
        <f t="shared" si="10"/>
        <v>82.676282051282044</v>
      </c>
    </row>
    <row r="24" spans="2:2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8" t="s">
        <v>31</v>
      </c>
      <c r="T24" s="23">
        <f>AVERAGE(T15:T23)</f>
        <v>101.08759860399176</v>
      </c>
      <c r="U24" s="13"/>
      <c r="V24" s="13"/>
      <c r="W24" s="13"/>
      <c r="X24" s="18" t="s">
        <v>31</v>
      </c>
      <c r="Y24" s="23">
        <f>AVERAGE(Y15:Y23)</f>
        <v>69.106869639962696</v>
      </c>
    </row>
    <row r="25" spans="2:25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</row>
    <row r="26" spans="2:25" ht="30" x14ac:dyDescent="0.25">
      <c r="B26" s="5" t="s">
        <v>25</v>
      </c>
      <c r="C26" s="13"/>
      <c r="D26" s="13"/>
      <c r="E26" s="13"/>
      <c r="F26" s="13"/>
      <c r="G26" s="13"/>
      <c r="H26" s="13"/>
      <c r="I26" s="5" t="s">
        <v>29</v>
      </c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</row>
    <row r="27" spans="2:25" ht="45" x14ac:dyDescent="0.25">
      <c r="B27" s="3" t="s">
        <v>0</v>
      </c>
      <c r="C27" s="6" t="s">
        <v>27</v>
      </c>
      <c r="D27" s="3" t="s">
        <v>26</v>
      </c>
      <c r="E27" s="8" t="s">
        <v>28</v>
      </c>
      <c r="F27" s="8" t="s">
        <v>25</v>
      </c>
      <c r="G27" s="13"/>
      <c r="H27" s="13"/>
      <c r="I27" s="3" t="s">
        <v>0</v>
      </c>
      <c r="J27" s="6" t="s">
        <v>23</v>
      </c>
      <c r="K27" s="8" t="s">
        <v>25</v>
      </c>
      <c r="L27" s="2" t="s">
        <v>22</v>
      </c>
      <c r="M27" s="6" t="s">
        <v>29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</row>
    <row r="28" spans="2:25" ht="30" x14ac:dyDescent="0.25">
      <c r="B28" s="3" t="s">
        <v>3</v>
      </c>
      <c r="C28" s="3">
        <v>1568</v>
      </c>
      <c r="D28" s="3">
        <v>213</v>
      </c>
      <c r="E28" s="3">
        <f>C28-D28</f>
        <v>1355</v>
      </c>
      <c r="F28" s="11">
        <f>(E28/C28)*100</f>
        <v>86.415816326530617</v>
      </c>
      <c r="G28" s="13"/>
      <c r="H28" s="13"/>
      <c r="I28" s="3" t="s">
        <v>3</v>
      </c>
      <c r="J28" s="9">
        <f>((W15*5.5)/X15)</f>
        <v>0.72197572205943905</v>
      </c>
      <c r="K28" s="11">
        <f>(E28/C28)</f>
        <v>0.86415816326530615</v>
      </c>
      <c r="L28" s="12">
        <f>(S15/Q15)</f>
        <v>1.0148683092608326</v>
      </c>
      <c r="M28" s="11">
        <f>(J28*K28*L28)*100</f>
        <v>63.31775700934579</v>
      </c>
      <c r="N28" s="13"/>
      <c r="O28" s="19" t="s">
        <v>33</v>
      </c>
      <c r="P28" s="20" t="s">
        <v>34</v>
      </c>
      <c r="Q28" s="21">
        <v>1.0108999999999999</v>
      </c>
      <c r="R28" s="22" t="s">
        <v>40</v>
      </c>
      <c r="S28" s="22"/>
      <c r="T28" s="22"/>
      <c r="U28" s="13"/>
      <c r="V28" s="13"/>
      <c r="W28" s="13"/>
      <c r="X28" s="13"/>
      <c r="Y28" s="13"/>
    </row>
    <row r="29" spans="2:25" ht="30" x14ac:dyDescent="0.25">
      <c r="B29" s="3" t="s">
        <v>4</v>
      </c>
      <c r="C29" s="3">
        <v>1186</v>
      </c>
      <c r="D29" s="3">
        <v>220</v>
      </c>
      <c r="E29" s="3">
        <f t="shared" ref="E29:E36" si="11">C29-D29</f>
        <v>966</v>
      </c>
      <c r="F29" s="11">
        <f t="shared" ref="F29:F36" si="12">(E29/C29)*100</f>
        <v>81.450252951096118</v>
      </c>
      <c r="G29" s="13"/>
      <c r="H29" s="13"/>
      <c r="I29" s="3" t="s">
        <v>4</v>
      </c>
      <c r="J29" s="9">
        <f t="shared" ref="J29:J36" si="13">((W16*5.5)/X16)</f>
        <v>0.59219246482069909</v>
      </c>
      <c r="K29" s="11">
        <f t="shared" ref="K29:K36" si="14">(E29/C29)</f>
        <v>0.81450252951096125</v>
      </c>
      <c r="L29" s="12">
        <f t="shared" ref="L29:L36" si="15">(S16/Q16)</f>
        <v>1.0142725598526703</v>
      </c>
      <c r="M29" s="11">
        <f t="shared" ref="M29:M36" si="16">(J29*K29*L29)*100</f>
        <v>48.922651933701658</v>
      </c>
      <c r="N29" s="13"/>
      <c r="O29" s="16" t="s">
        <v>35</v>
      </c>
      <c r="P29" s="16" t="s">
        <v>39</v>
      </c>
      <c r="Q29" s="15">
        <v>0.69110000000000005</v>
      </c>
      <c r="R29" s="18" t="s">
        <v>41</v>
      </c>
      <c r="S29" s="18"/>
      <c r="T29" s="18"/>
      <c r="U29" s="13"/>
      <c r="V29" s="13"/>
      <c r="W29" s="13"/>
      <c r="X29" s="13"/>
      <c r="Y29" s="13"/>
    </row>
    <row r="30" spans="2:25" x14ac:dyDescent="0.25">
      <c r="B30" s="3" t="s">
        <v>5</v>
      </c>
      <c r="C30" s="3">
        <v>1566</v>
      </c>
      <c r="D30" s="3">
        <v>198</v>
      </c>
      <c r="E30" s="3">
        <f t="shared" si="11"/>
        <v>1368</v>
      </c>
      <c r="F30" s="11">
        <f t="shared" si="12"/>
        <v>87.356321839080465</v>
      </c>
      <c r="G30" s="13"/>
      <c r="H30" s="13"/>
      <c r="I30" s="3" t="s">
        <v>5</v>
      </c>
      <c r="J30" s="9">
        <f t="shared" si="13"/>
        <v>0.69459677419354837</v>
      </c>
      <c r="K30" s="11">
        <f t="shared" si="14"/>
        <v>0.87356321839080464</v>
      </c>
      <c r="L30" s="12">
        <f t="shared" si="15"/>
        <v>0.99678456591639875</v>
      </c>
      <c r="M30" s="11">
        <f t="shared" si="16"/>
        <v>60.482315112540199</v>
      </c>
      <c r="N30" s="13"/>
      <c r="O30" s="16" t="s">
        <v>36</v>
      </c>
      <c r="P30" s="17" t="s">
        <v>37</v>
      </c>
      <c r="Q30" s="15">
        <v>0.85819999999999996</v>
      </c>
      <c r="R30" s="18" t="s">
        <v>41</v>
      </c>
      <c r="S30" s="18"/>
      <c r="T30" s="18"/>
      <c r="U30" s="13"/>
      <c r="V30" s="13"/>
      <c r="W30" s="13"/>
      <c r="X30" s="13"/>
      <c r="Y30" s="13"/>
    </row>
    <row r="31" spans="2:25" x14ac:dyDescent="0.25">
      <c r="B31" s="3" t="s">
        <v>6</v>
      </c>
      <c r="C31" s="3">
        <v>1083</v>
      </c>
      <c r="D31" s="3">
        <v>180</v>
      </c>
      <c r="E31" s="3">
        <f t="shared" si="11"/>
        <v>903</v>
      </c>
      <c r="F31" s="11">
        <f t="shared" si="12"/>
        <v>83.37950138504155</v>
      </c>
      <c r="G31" s="13"/>
      <c r="H31" s="13"/>
      <c r="I31" s="3" t="s">
        <v>6</v>
      </c>
      <c r="J31" s="9">
        <f t="shared" si="13"/>
        <v>0.49745281443126776</v>
      </c>
      <c r="K31" s="11">
        <f t="shared" si="14"/>
        <v>0.83379501385041555</v>
      </c>
      <c r="L31" s="12">
        <f t="shared" si="15"/>
        <v>1.0003341687552214</v>
      </c>
      <c r="M31" s="11">
        <f t="shared" si="16"/>
        <v>41.491228070175438</v>
      </c>
      <c r="N31" s="13"/>
      <c r="O31" s="17" t="s">
        <v>29</v>
      </c>
      <c r="P31" s="17" t="s">
        <v>38</v>
      </c>
      <c r="Q31" s="15">
        <v>0.60399999999999998</v>
      </c>
      <c r="R31" s="18" t="s">
        <v>41</v>
      </c>
      <c r="S31" s="18"/>
      <c r="T31" s="18"/>
      <c r="U31" s="13"/>
      <c r="V31" s="13"/>
      <c r="W31" s="13"/>
      <c r="X31" s="13"/>
      <c r="Y31" s="13"/>
    </row>
    <row r="32" spans="2:25" x14ac:dyDescent="0.25">
      <c r="B32" s="3" t="s">
        <v>7</v>
      </c>
      <c r="C32" s="3">
        <v>1644</v>
      </c>
      <c r="D32" s="3">
        <v>230</v>
      </c>
      <c r="E32" s="3">
        <f t="shared" si="11"/>
        <v>1414</v>
      </c>
      <c r="F32" s="11">
        <f t="shared" si="12"/>
        <v>86.009732360097331</v>
      </c>
      <c r="G32" s="13"/>
      <c r="H32" s="13"/>
      <c r="I32" s="3" t="s">
        <v>7</v>
      </c>
      <c r="J32" s="9">
        <f t="shared" si="13"/>
        <v>0.85852639574629697</v>
      </c>
      <c r="K32" s="11">
        <f t="shared" si="14"/>
        <v>0.86009732360097324</v>
      </c>
      <c r="L32" s="12">
        <f t="shared" si="15"/>
        <v>1.0112337974075851</v>
      </c>
      <c r="M32" s="11">
        <f t="shared" si="16"/>
        <v>74.671147383581371</v>
      </c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</row>
    <row r="33" spans="2:25" x14ac:dyDescent="0.25">
      <c r="B33" s="3" t="s">
        <v>8</v>
      </c>
      <c r="C33" s="3">
        <v>808</v>
      </c>
      <c r="D33" s="3">
        <v>134</v>
      </c>
      <c r="E33" s="3">
        <f t="shared" si="11"/>
        <v>674</v>
      </c>
      <c r="F33" s="11">
        <f t="shared" si="12"/>
        <v>83.415841584158414</v>
      </c>
      <c r="G33" s="13"/>
      <c r="H33" s="13"/>
      <c r="I33" s="3" t="s">
        <v>8</v>
      </c>
      <c r="J33" s="9">
        <f t="shared" si="13"/>
        <v>0.37033333333333335</v>
      </c>
      <c r="K33" s="11">
        <f t="shared" si="14"/>
        <v>0.83415841584158412</v>
      </c>
      <c r="L33" s="12">
        <f t="shared" si="15"/>
        <v>1.0067114093959733</v>
      </c>
      <c r="M33" s="11">
        <f t="shared" si="16"/>
        <v>31.098993288590609</v>
      </c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2:25" x14ac:dyDescent="0.25">
      <c r="B34" s="3" t="s">
        <v>9</v>
      </c>
      <c r="C34" s="3">
        <v>1465</v>
      </c>
      <c r="D34" s="3">
        <v>186</v>
      </c>
      <c r="E34" s="3">
        <f t="shared" si="11"/>
        <v>1279</v>
      </c>
      <c r="F34" s="11">
        <f t="shared" si="12"/>
        <v>87.303754266211612</v>
      </c>
      <c r="G34" s="13"/>
      <c r="H34" s="13"/>
      <c r="I34" s="3" t="s">
        <v>9</v>
      </c>
      <c r="J34" s="9">
        <f t="shared" si="13"/>
        <v>0.64677315781024236</v>
      </c>
      <c r="K34" s="11">
        <f t="shared" si="14"/>
        <v>0.87303754266211608</v>
      </c>
      <c r="L34" s="12">
        <f t="shared" si="15"/>
        <v>1.0079288025889968</v>
      </c>
      <c r="M34" s="11">
        <f t="shared" si="16"/>
        <v>56.913430420711961</v>
      </c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2:25" x14ac:dyDescent="0.25">
      <c r="B35" s="3" t="s">
        <v>10</v>
      </c>
      <c r="C35" s="3">
        <v>2113</v>
      </c>
      <c r="D35" s="3">
        <v>221</v>
      </c>
      <c r="E35" s="3">
        <f t="shared" si="11"/>
        <v>1892</v>
      </c>
      <c r="F35" s="11">
        <f t="shared" si="12"/>
        <v>89.540937056318029</v>
      </c>
      <c r="G35" s="13"/>
      <c r="H35" s="13"/>
      <c r="I35" s="3" t="s">
        <v>10</v>
      </c>
      <c r="J35" s="9">
        <f t="shared" si="13"/>
        <v>1.0110047846889951</v>
      </c>
      <c r="K35" s="11">
        <f t="shared" si="14"/>
        <v>0.89540937056318026</v>
      </c>
      <c r="L35" s="12">
        <f t="shared" si="15"/>
        <v>1.0286353467561522</v>
      </c>
      <c r="M35" s="11">
        <f t="shared" si="16"/>
        <v>93.118568232662184</v>
      </c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spans="2:25" ht="30" x14ac:dyDescent="0.25">
      <c r="B36" s="3" t="s">
        <v>11</v>
      </c>
      <c r="C36" s="3">
        <v>1876</v>
      </c>
      <c r="D36" s="3">
        <v>234</v>
      </c>
      <c r="E36" s="3">
        <f t="shared" si="11"/>
        <v>1642</v>
      </c>
      <c r="F36" s="11">
        <f t="shared" si="12"/>
        <v>87.526652452025587</v>
      </c>
      <c r="G36" s="13"/>
      <c r="H36" s="13"/>
      <c r="I36" s="3" t="s">
        <v>11</v>
      </c>
      <c r="J36" s="9">
        <f t="shared" si="13"/>
        <v>0.82676282051282046</v>
      </c>
      <c r="K36" s="11">
        <f t="shared" si="14"/>
        <v>0.87526652452025588</v>
      </c>
      <c r="L36" s="12">
        <f t="shared" si="15"/>
        <v>1.0171149144254279</v>
      </c>
      <c r="M36" s="11">
        <f t="shared" si="16"/>
        <v>73.60228198859005</v>
      </c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</row>
    <row r="37" spans="2:25" x14ac:dyDescent="0.25">
      <c r="B37" s="13"/>
      <c r="C37" s="13"/>
      <c r="D37" s="13"/>
      <c r="E37" s="18" t="s">
        <v>30</v>
      </c>
      <c r="F37" s="23">
        <f>AVERAGE(F28:F36)</f>
        <v>85.822090024506636</v>
      </c>
      <c r="G37" s="13"/>
      <c r="H37" s="13"/>
      <c r="I37" s="13"/>
      <c r="J37" s="14"/>
      <c r="K37" s="14"/>
      <c r="L37" s="23" t="s">
        <v>30</v>
      </c>
      <c r="M37" s="11">
        <f>AVERAGE(M28:M36)</f>
        <v>60.40204149332213</v>
      </c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</row>
    <row r="38" spans="2:25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eris tammya</cp:lastModifiedBy>
  <dcterms:created xsi:type="dcterms:W3CDTF">2021-11-09T03:38:51Z</dcterms:created>
  <dcterms:modified xsi:type="dcterms:W3CDTF">2021-11-10T04:51:31Z</dcterms:modified>
</cp:coreProperties>
</file>